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6" windowHeight="9360" activeTab="2"/>
  </bookViews>
  <sheets>
    <sheet name="нормы" sheetId="1" r:id="rId1"/>
    <sheet name="расч-13" sheetId="2" r:id="rId2"/>
    <sheet name="2013" sheetId="3" r:id="rId3"/>
    <sheet name="поясн" sheetId="4" r:id="rId4"/>
  </sheets>
  <definedNames/>
  <calcPr fullCalcOnLoad="1"/>
</workbook>
</file>

<file path=xl/sharedStrings.xml><?xml version="1.0" encoding="utf-8"?>
<sst xmlns="http://schemas.openxmlformats.org/spreadsheetml/2006/main" count="79" uniqueCount="60">
  <si>
    <t>наименование сырья</t>
  </si>
  <si>
    <t>масса ягод</t>
  </si>
  <si>
    <t>сок</t>
  </si>
  <si>
    <t>вода</t>
  </si>
  <si>
    <t>сахар</t>
  </si>
  <si>
    <t>расчет выхода вина</t>
  </si>
  <si>
    <t>общая масса заправки</t>
  </si>
  <si>
    <t>x (грамм)</t>
  </si>
  <si>
    <t>b=x*k1</t>
  </si>
  <si>
    <t>c=b*k2</t>
  </si>
  <si>
    <t>d=b*k3</t>
  </si>
  <si>
    <t>g=b+c+d</t>
  </si>
  <si>
    <t>l=x+c+d &lt; 0,8*V (объём тары)</t>
  </si>
  <si>
    <t>боярышник</t>
  </si>
  <si>
    <t>брусника</t>
  </si>
  <si>
    <t>голубика</t>
  </si>
  <si>
    <t>земляника</t>
  </si>
  <si>
    <t>ирга (коринка)</t>
  </si>
  <si>
    <t>калина</t>
  </si>
  <si>
    <t>клюква</t>
  </si>
  <si>
    <t>костяника</t>
  </si>
  <si>
    <t>крыжовник</t>
  </si>
  <si>
    <t>малина</t>
  </si>
  <si>
    <t>морошка</t>
  </si>
  <si>
    <t>облепиха</t>
  </si>
  <si>
    <t>рябина красная</t>
  </si>
  <si>
    <t>рябина черная (арония)</t>
  </si>
  <si>
    <t>слива желтая</t>
  </si>
  <si>
    <t>слива черная</t>
  </si>
  <si>
    <t>смородина белая</t>
  </si>
  <si>
    <t>смородина красная</t>
  </si>
  <si>
    <t>смородина черная</t>
  </si>
  <si>
    <t>черника</t>
  </si>
  <si>
    <t>шиповник</t>
  </si>
  <si>
    <t>яблоки дикие</t>
  </si>
  <si>
    <t>яблоки садовые</t>
  </si>
  <si>
    <r>
      <t>№</t>
    </r>
    <r>
      <rPr>
        <b/>
        <sz val="14"/>
        <color indexed="12"/>
        <rFont val="Arial Cyr"/>
        <family val="0"/>
      </rPr>
      <t>1</t>
    </r>
    <r>
      <rPr>
        <b/>
        <sz val="10"/>
        <color indexed="8"/>
        <rFont val="Arial Cyr"/>
        <family val="0"/>
      </rPr>
      <t xml:space="preserve"> итого=</t>
    </r>
  </si>
  <si>
    <r>
      <t>№</t>
    </r>
    <r>
      <rPr>
        <b/>
        <sz val="14"/>
        <color indexed="12"/>
        <rFont val="Arial Cyr"/>
        <family val="0"/>
      </rPr>
      <t>2</t>
    </r>
    <r>
      <rPr>
        <b/>
        <sz val="10"/>
        <color indexed="8"/>
        <rFont val="Arial Cyr"/>
        <family val="0"/>
      </rPr>
      <t xml:space="preserve"> итого=</t>
    </r>
  </si>
  <si>
    <r>
      <t>№</t>
    </r>
    <r>
      <rPr>
        <b/>
        <sz val="14"/>
        <color indexed="12"/>
        <rFont val="Arial Cyr"/>
        <family val="0"/>
      </rPr>
      <t>3</t>
    </r>
    <r>
      <rPr>
        <b/>
        <sz val="10"/>
        <color indexed="8"/>
        <rFont val="Arial Cyr"/>
        <family val="0"/>
      </rPr>
      <t xml:space="preserve"> итого=</t>
    </r>
  </si>
  <si>
    <r>
      <t>№</t>
    </r>
    <r>
      <rPr>
        <b/>
        <sz val="14"/>
        <color indexed="12"/>
        <rFont val="Arial Cyr"/>
        <family val="0"/>
      </rPr>
      <t>4</t>
    </r>
    <r>
      <rPr>
        <b/>
        <sz val="10"/>
        <color indexed="8"/>
        <rFont val="Arial Cyr"/>
        <family val="0"/>
      </rPr>
      <t xml:space="preserve"> итого=</t>
    </r>
  </si>
  <si>
    <t>№ изделия</t>
  </si>
  <si>
    <t>инв. № бутыли</t>
  </si>
  <si>
    <r>
      <rPr>
        <b/>
        <sz val="10"/>
        <color indexed="60"/>
        <rFont val="Arial Cyr"/>
        <family val="0"/>
      </rPr>
      <t>V</t>
    </r>
    <r>
      <rPr>
        <b/>
        <sz val="10"/>
        <color indexed="8"/>
        <rFont val="Arial Cyr"/>
        <family val="0"/>
      </rPr>
      <t>-объем бутыли (л)</t>
    </r>
  </si>
  <si>
    <r>
      <t xml:space="preserve">д   а   т   ы  / </t>
    </r>
    <r>
      <rPr>
        <b/>
        <sz val="12"/>
        <color indexed="10"/>
        <rFont val="Arial Cyr"/>
        <family val="0"/>
      </rPr>
      <t>сахар</t>
    </r>
    <r>
      <rPr>
        <b/>
        <sz val="12"/>
        <color indexed="8"/>
        <rFont val="Arial Cyr"/>
        <family val="0"/>
      </rPr>
      <t xml:space="preserve"> (г)</t>
    </r>
  </si>
  <si>
    <t>выход реальный (л)</t>
  </si>
  <si>
    <t>примечания</t>
  </si>
  <si>
    <t>1-я заправка</t>
  </si>
  <si>
    <t>2-я заправка</t>
  </si>
  <si>
    <t>3-я заправка</t>
  </si>
  <si>
    <t>4-я заправка</t>
  </si>
  <si>
    <t>розлив</t>
  </si>
  <si>
    <t>3051 - 07/07/2013</t>
  </si>
  <si>
    <t>2880 - 20.07.2013</t>
  </si>
  <si>
    <t>600 - 24.07.2013</t>
  </si>
  <si>
    <t>3530 - 24.07.2013</t>
  </si>
  <si>
    <t>1540 - 24.07.2013</t>
  </si>
  <si>
    <t>Пояснения</t>
  </si>
  <si>
    <t>лист "нормы" содержит расчётные нормы для различных видов сырья.</t>
  </si>
  <si>
    <t>лист "расч-##" наполняется текущей расчётной информацией при заправке урожая за конкретный год</t>
  </si>
  <si>
    <t>лист "20##" наполняется текущей информацией по заправленной таре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</si>
</sst>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16" formatCode="D-MMM"/>
    <numFmt numFmtId="2" formatCode="0.00"/>
    <numFmt numFmtId="14" formatCode="DD/MM/YYYY"/>
    <numFmt numFmtId="1" formatCode="0"/>
  </numFmts>
  <fonts count="32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57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b/>
      <i/>
      <sz val="12"/>
      <color indexed="16"/>
      <name val="Arial Cyr"/>
      <family val="0"/>
    </font>
    <font>
      <b/>
      <sz val="10"/>
      <color indexed="60"/>
      <name val="Arial Cyr"/>
      <family val="0"/>
    </font>
    <font>
      <u val="single"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4"/>
      <color indexed="12"/>
      <name val="Arial Cyr"/>
      <family val="0"/>
    </font>
    <font>
      <b/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3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5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9" borderId="0">
      <alignment/>
      <protection/>
    </xf>
    <xf numFmtId="0" fontId="13" fillId="7" borderId="1">
      <alignment/>
      <protection/>
    </xf>
    <xf numFmtId="0" fontId="14" fillId="20" borderId="2">
      <alignment/>
      <protection/>
    </xf>
    <xf numFmtId="0" fontId="15" fillId="20" borderId="1">
      <alignment/>
      <protection/>
    </xf>
    <xf numFmtId="0" fontId="16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17" fillId="0" borderId="3">
      <alignment/>
      <protection/>
    </xf>
    <xf numFmtId="0" fontId="18" fillId="0" borderId="4">
      <alignment/>
      <protection/>
    </xf>
    <xf numFmtId="0" fontId="19" fillId="0" borderId="5">
      <alignment/>
      <protection/>
    </xf>
    <xf numFmtId="0" fontId="19" fillId="0" borderId="0">
      <alignment/>
      <protection/>
    </xf>
    <xf numFmtId="0" fontId="20" fillId="0" borderId="6">
      <alignment/>
      <protection/>
    </xf>
    <xf numFmtId="0" fontId="21" fillId="21" borderId="7">
      <alignment/>
      <protection/>
    </xf>
    <xf numFmtId="0" fontId="22" fillId="0" borderId="0">
      <alignment/>
      <protection/>
    </xf>
    <xf numFmtId="0" fontId="23" fillId="22" borderId="0">
      <alignment/>
      <protection/>
    </xf>
    <xf numFmtId="0" fontId="24" fillId="0" borderId="0">
      <alignment vertical="top"/>
      <protection locked="0"/>
    </xf>
    <xf numFmtId="0" fontId="25" fillId="3" borderId="0">
      <alignment/>
      <protection/>
    </xf>
    <xf numFmtId="0" fontId="26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7" fillId="0" borderId="9">
      <alignment/>
      <protection/>
    </xf>
    <xf numFmtId="0" fontId="28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29" fillId="4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Alignment="1">
      <alignment horizontal="right" wrapText="1"/>
    </xf>
    <xf numFmtId="0" fontId="4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center"/>
    </xf>
    <xf numFmtId="0" fontId="4" fillId="0" borderId="0" xfId="0" applyAlignment="1">
      <alignment horizontal="center" vertical="center" wrapText="1"/>
    </xf>
    <xf numFmtId="16" fontId="0" fillId="0" borderId="0" xfId="0" applyAlignment="1">
      <alignment vertical="center"/>
    </xf>
    <xf numFmtId="2" fontId="0" fillId="0" borderId="0" xfId="0" applyAlignment="1">
      <alignment horizontal="right"/>
    </xf>
    <xf numFmtId="2" fontId="0" fillId="0" borderId="0" xfId="0" applyAlignment="1">
      <alignment/>
    </xf>
    <xf numFmtId="14" fontId="0" fillId="0" borderId="0" xfId="0" applyAlignment="1">
      <alignment/>
    </xf>
    <xf numFmtId="1" fontId="0" fillId="0" borderId="0" xfId="0" applyAlignment="1">
      <alignment/>
    </xf>
    <xf numFmtId="1" fontId="2" fillId="0" borderId="0" xfId="0" applyAlignment="1">
      <alignment/>
    </xf>
    <xf numFmtId="1" fontId="3" fillId="0" borderId="0" xfId="0" applyAlignment="1">
      <alignment/>
    </xf>
    <xf numFmtId="1" fontId="7" fillId="0" borderId="0" xfId="0" applyAlignment="1">
      <alignment/>
    </xf>
    <xf numFmtId="0" fontId="2" fillId="24" borderId="0" xfId="0" applyAlignment="1">
      <alignment horizontal="center" wrapText="1"/>
    </xf>
    <xf numFmtId="0" fontId="2" fillId="24" borderId="0" xfId="0" applyAlignment="1" quotePrefix="1">
      <alignment horizontal="center" wrapText="1"/>
    </xf>
    <xf numFmtId="0" fontId="6" fillId="24" borderId="0" xfId="0" applyAlignment="1">
      <alignment horizontal="center"/>
    </xf>
    <xf numFmtId="0" fontId="2" fillId="24" borderId="0" xfId="0" applyAlignment="1">
      <alignment horizontal="center" vertical="center" wrapText="1"/>
    </xf>
    <xf numFmtId="0" fontId="2" fillId="24" borderId="0" xfId="0" applyAlignment="1">
      <alignment wrapText="1"/>
    </xf>
    <xf numFmtId="0" fontId="5" fillId="24" borderId="0" xfId="0" applyAlignment="1">
      <alignment horizontal="center" wrapText="1"/>
    </xf>
    <xf numFmtId="0" fontId="0" fillId="24" borderId="0" xfId="0" applyAlignment="1">
      <alignment wrapText="1"/>
    </xf>
    <xf numFmtId="0" fontId="6" fillId="24" borderId="0" xfId="0" applyAlignment="1">
      <alignment horizontal="center" vertical="center" wrapText="1"/>
    </xf>
    <xf numFmtId="1" fontId="6" fillId="24" borderId="0" xfId="0" applyAlignment="1">
      <alignment horizontal="center" vertical="center" wrapText="1"/>
    </xf>
    <xf numFmtId="1" fontId="8" fillId="24" borderId="0" xfId="0" applyAlignment="1">
      <alignment horizontal="center" vertical="center" wrapText="1"/>
    </xf>
    <xf numFmtId="0" fontId="10" fillId="0" borderId="0" xfId="0" applyAlignment="1">
      <alignment/>
    </xf>
    <xf numFmtId="0" fontId="11" fillId="2" borderId="0" xfId="16">
      <alignment/>
      <protection/>
    </xf>
    <xf numFmtId="0" fontId="11" fillId="3" borderId="0" xfId="17">
      <alignment/>
      <protection/>
    </xf>
    <xf numFmtId="0" fontId="11" fillId="4" borderId="0" xfId="18">
      <alignment/>
      <protection/>
    </xf>
    <xf numFmtId="0" fontId="11" fillId="5" borderId="0" xfId="19">
      <alignment/>
      <protection/>
    </xf>
    <xf numFmtId="0" fontId="11" fillId="6" borderId="0" xfId="20">
      <alignment/>
      <protection/>
    </xf>
    <xf numFmtId="0" fontId="11" fillId="7" borderId="0" xfId="21">
      <alignment/>
      <protection/>
    </xf>
    <xf numFmtId="0" fontId="11" fillId="8" borderId="0" xfId="22">
      <alignment/>
      <protection/>
    </xf>
    <xf numFmtId="0" fontId="11" fillId="9" borderId="0" xfId="23">
      <alignment/>
      <protection/>
    </xf>
    <xf numFmtId="0" fontId="11" fillId="10" borderId="0" xfId="24">
      <alignment/>
      <protection/>
    </xf>
    <xf numFmtId="0" fontId="11" fillId="5" borderId="0" xfId="25">
      <alignment/>
      <protection/>
    </xf>
    <xf numFmtId="0" fontId="11" fillId="8" borderId="0" xfId="26">
      <alignment/>
      <protection/>
    </xf>
    <xf numFmtId="0" fontId="11" fillId="11" borderId="0" xfId="27">
      <alignment/>
      <protection/>
    </xf>
    <xf numFmtId="0" fontId="12" fillId="12" borderId="0" xfId="28">
      <alignment/>
      <protection/>
    </xf>
    <xf numFmtId="0" fontId="12" fillId="9" borderId="0" xfId="29">
      <alignment/>
      <protection/>
    </xf>
    <xf numFmtId="0" fontId="12" fillId="10" borderId="0" xfId="30">
      <alignment/>
      <protection/>
    </xf>
    <xf numFmtId="0" fontId="12" fillId="13" borderId="0" xfId="31">
      <alignment/>
      <protection/>
    </xf>
    <xf numFmtId="0" fontId="12" fillId="14" borderId="0" xfId="32">
      <alignment/>
      <protection/>
    </xf>
    <xf numFmtId="0" fontId="12" fillId="15" borderId="0" xfId="33">
      <alignment/>
      <protection/>
    </xf>
    <xf numFmtId="0" fontId="12" fillId="16" borderId="0" xfId="34">
      <alignment/>
      <protection/>
    </xf>
    <xf numFmtId="0" fontId="12" fillId="17" borderId="0" xfId="35">
      <alignment/>
      <protection/>
    </xf>
    <xf numFmtId="0" fontId="12" fillId="18" borderId="0" xfId="36">
      <alignment/>
      <protection/>
    </xf>
    <xf numFmtId="0" fontId="12" fillId="13" borderId="0" xfId="37">
      <alignment/>
      <protection/>
    </xf>
    <xf numFmtId="0" fontId="12" fillId="14" borderId="0" xfId="38">
      <alignment/>
      <protection/>
    </xf>
    <xf numFmtId="0" fontId="12" fillId="19" borderId="0" xfId="39">
      <alignment/>
      <protection/>
    </xf>
    <xf numFmtId="0" fontId="13" fillId="7" borderId="1" xfId="40">
      <alignment/>
      <protection/>
    </xf>
    <xf numFmtId="0" fontId="14" fillId="20" borderId="2" xfId="41">
      <alignment/>
      <protection/>
    </xf>
    <xf numFmtId="0" fontId="15" fillId="20" borderId="1" xfId="42">
      <alignment/>
      <protection/>
    </xf>
    <xf numFmtId="0" fontId="16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17" fillId="0" borderId="3" xfId="46">
      <alignment/>
      <protection/>
    </xf>
    <xf numFmtId="0" fontId="18" fillId="0" borderId="4" xfId="47">
      <alignment/>
      <protection/>
    </xf>
    <xf numFmtId="0" fontId="19" fillId="0" borderId="5" xfId="48">
      <alignment/>
      <protection/>
    </xf>
    <xf numFmtId="0" fontId="19" fillId="0" borderId="0" xfId="49">
      <alignment/>
      <protection/>
    </xf>
    <xf numFmtId="0" fontId="20" fillId="0" borderId="6" xfId="50">
      <alignment/>
      <protection/>
    </xf>
    <xf numFmtId="0" fontId="21" fillId="21" borderId="7" xfId="51">
      <alignment/>
      <protection/>
    </xf>
    <xf numFmtId="0" fontId="22" fillId="0" borderId="0" xfId="52">
      <alignment/>
      <protection/>
    </xf>
    <xf numFmtId="0" fontId="23" fillId="22" borderId="0" xfId="53">
      <alignment/>
      <protection/>
    </xf>
    <xf numFmtId="0" fontId="24" fillId="0" borderId="0" xfId="54">
      <alignment vertical="top"/>
      <protection locked="0"/>
    </xf>
    <xf numFmtId="0" fontId="25" fillId="3" borderId="0" xfId="55">
      <alignment/>
      <protection/>
    </xf>
    <xf numFmtId="0" fontId="26" fillId="0" borderId="0" xfId="56">
      <alignment/>
      <protection/>
    </xf>
    <xf numFmtId="0" fontId="0" fillId="23" borderId="8" xfId="57">
      <alignment/>
      <protection/>
    </xf>
    <xf numFmtId="9" fontId="0" fillId="0" borderId="0" xfId="58">
      <alignment/>
      <protection/>
    </xf>
    <xf numFmtId="0" fontId="27" fillId="0" borderId="9" xfId="59">
      <alignment/>
      <protection/>
    </xf>
    <xf numFmtId="0" fontId="28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29" fillId="4" borderId="0" xfId="63">
      <alignment/>
      <protection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2" sqref="G2"/>
    </sheetView>
  </sheetViews>
  <sheetFormatPr defaultColWidth="9.00390625" defaultRowHeight="12.75" outlineLevelRow="1"/>
  <cols>
    <col min="1" max="1" width="22.375" style="0" customWidth="1"/>
    <col min="2" max="2" width="14.00390625" style="13" customWidth="1"/>
    <col min="3" max="3" width="9.25390625" style="13" customWidth="1"/>
    <col min="4" max="4" width="14.00390625" style="13" customWidth="1"/>
    <col min="5" max="5" width="13.125" style="13" customWidth="1"/>
    <col min="6" max="6" width="18.375" style="13" customWidth="1"/>
    <col min="7" max="7" width="25.375" style="13" customWidth="1"/>
  </cols>
  <sheetData>
    <row r="1" spans="1:7" ht="30" customHeight="1" outlineLevel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</row>
    <row r="2" spans="1:7" ht="30" customHeight="1" outlineLevel="1">
      <c r="A2" s="24"/>
      <c r="B2" s="26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6" t="s">
        <v>12</v>
      </c>
    </row>
    <row r="3" spans="1:7" ht="13.5" outlineLevel="1">
      <c r="A3" s="2" t="s">
        <v>13</v>
      </c>
      <c r="B3" s="13">
        <v>1000</v>
      </c>
      <c r="C3" s="13">
        <f>B3*0.5</f>
        <v>500</v>
      </c>
      <c r="D3" s="13">
        <f>C3*2</f>
        <v>1000</v>
      </c>
      <c r="E3" s="13">
        <f>C3*0.8</f>
        <v>400</v>
      </c>
      <c r="F3" s="13">
        <f>C3+D3+E3</f>
        <v>1900</v>
      </c>
      <c r="G3" s="13">
        <f>B3+D3+E3</f>
        <v>2400</v>
      </c>
    </row>
    <row r="4" spans="1:7" ht="13.5" outlineLevel="1">
      <c r="A4" s="2" t="s">
        <v>14</v>
      </c>
      <c r="B4" s="13">
        <v>1000</v>
      </c>
      <c r="C4" s="13">
        <f>B4*0.65</f>
        <v>650</v>
      </c>
      <c r="D4" s="13">
        <f>C4*1</f>
        <v>650</v>
      </c>
      <c r="E4" s="13">
        <f>C4*0.7</f>
        <v>454.99999999999994</v>
      </c>
      <c r="F4" s="13">
        <f>SUM(C4:E4)</f>
        <v>1755</v>
      </c>
      <c r="G4" s="13">
        <f>B4+D4+E4</f>
        <v>2105</v>
      </c>
    </row>
    <row r="5" spans="1:7" ht="13.5" outlineLevel="1">
      <c r="A5" s="2" t="s">
        <v>15</v>
      </c>
      <c r="B5" s="13">
        <v>1000</v>
      </c>
      <c r="C5" s="13">
        <f>B5*0.7</f>
        <v>700</v>
      </c>
      <c r="D5" s="13">
        <f>C5*2</f>
        <v>1400</v>
      </c>
      <c r="E5" s="13">
        <f>C5*0.76</f>
        <v>532</v>
      </c>
      <c r="F5" s="13">
        <f>SUM(C5:E5)</f>
        <v>2632</v>
      </c>
      <c r="G5" s="13">
        <f>B5+D5+E5</f>
        <v>2932</v>
      </c>
    </row>
    <row r="6" spans="1:7" ht="13.5" outlineLevel="1">
      <c r="A6" s="2" t="s">
        <v>16</v>
      </c>
      <c r="B6" s="13">
        <v>1000</v>
      </c>
      <c r="C6" s="13">
        <f>B6*0.65</f>
        <v>650</v>
      </c>
      <c r="D6" s="13">
        <f>C6*0.5</f>
        <v>325</v>
      </c>
      <c r="E6" s="13">
        <f>C6*0.34</f>
        <v>221.00000000000003</v>
      </c>
      <c r="F6" s="13">
        <f>SUM(C6:E6)</f>
        <v>1196</v>
      </c>
      <c r="G6" s="13">
        <f>B6+D6+E6</f>
        <v>1546</v>
      </c>
    </row>
    <row r="7" spans="1:7" ht="13.5" outlineLevel="1">
      <c r="A7" s="2" t="s">
        <v>17</v>
      </c>
      <c r="B7" s="13">
        <v>1000</v>
      </c>
      <c r="C7" s="13">
        <f>B7*0.45</f>
        <v>450</v>
      </c>
      <c r="D7" s="13">
        <f>C7*2</f>
        <v>900</v>
      </c>
      <c r="E7" s="13">
        <f>C7*1</f>
        <v>450</v>
      </c>
      <c r="F7" s="13">
        <f>SUM(C7:E7)</f>
        <v>1800</v>
      </c>
      <c r="G7" s="13">
        <f>B7+D7+E7</f>
        <v>2350</v>
      </c>
    </row>
    <row r="8" spans="1:7" ht="13.5" outlineLevel="1">
      <c r="A8" s="2" t="s">
        <v>18</v>
      </c>
      <c r="B8" s="13">
        <v>1000</v>
      </c>
      <c r="C8" s="13">
        <f>B8*0.5</f>
        <v>500</v>
      </c>
      <c r="D8" s="13">
        <f>C8*2</f>
        <v>1000</v>
      </c>
      <c r="E8" s="13">
        <f>C8*0.8</f>
        <v>400</v>
      </c>
      <c r="F8" s="13">
        <f>SUM(C8:E8)</f>
        <v>1900</v>
      </c>
      <c r="G8" s="13">
        <f>B8+D8+E8</f>
        <v>2400</v>
      </c>
    </row>
    <row r="9" spans="1:7" ht="13.5" outlineLevel="1">
      <c r="A9" s="2" t="s">
        <v>19</v>
      </c>
      <c r="B9" s="13">
        <v>1000</v>
      </c>
      <c r="C9" s="13">
        <f>B9*0.72</f>
        <v>720</v>
      </c>
      <c r="D9" s="13">
        <f>C9*2.16</f>
        <v>1555.2</v>
      </c>
      <c r="E9" s="13">
        <f>C9*0.98</f>
        <v>705.6</v>
      </c>
      <c r="F9" s="13">
        <f>SUM(C9:E9)</f>
        <v>2980.7999999999997</v>
      </c>
      <c r="G9" s="13">
        <f>B9+D9+E9</f>
        <v>3260.7999999999997</v>
      </c>
    </row>
    <row r="10" spans="1:7" ht="13.5" outlineLevel="1">
      <c r="A10" s="2" t="s">
        <v>20</v>
      </c>
      <c r="B10" s="13">
        <v>1000</v>
      </c>
      <c r="C10" s="13">
        <f>B10*0.7</f>
        <v>700</v>
      </c>
      <c r="D10" s="13">
        <f>C10*2</f>
        <v>1400</v>
      </c>
      <c r="E10" s="13">
        <f>C10*1</f>
        <v>700</v>
      </c>
      <c r="F10" s="13">
        <f>SUM(C10:E10)</f>
        <v>2800</v>
      </c>
      <c r="G10" s="13">
        <f>B10+D10+E10</f>
        <v>3100</v>
      </c>
    </row>
    <row r="11" spans="1:7" ht="13.5" outlineLevel="1">
      <c r="A11" s="2" t="s">
        <v>21</v>
      </c>
      <c r="B11" s="13">
        <v>1000</v>
      </c>
      <c r="C11" s="13">
        <f>B11*0.68</f>
        <v>680</v>
      </c>
      <c r="D11" s="13">
        <f>C11*1.3</f>
        <v>884</v>
      </c>
      <c r="E11" s="13">
        <f>C11*0.53</f>
        <v>360.40000000000003</v>
      </c>
      <c r="F11" s="13">
        <f>SUM(C11:E11)</f>
        <v>1924.4</v>
      </c>
      <c r="G11" s="13">
        <f>B11+D11+E11</f>
        <v>2244.4</v>
      </c>
    </row>
    <row r="12" spans="1:7" ht="13.5" outlineLevel="1">
      <c r="A12" s="2" t="s">
        <v>22</v>
      </c>
      <c r="B12" s="13">
        <v>1000</v>
      </c>
      <c r="C12" s="13">
        <f>B12*0.6</f>
        <v>600</v>
      </c>
      <c r="D12" s="13">
        <f>C12*1.3</f>
        <v>780</v>
      </c>
      <c r="E12" s="13">
        <f>C12*0.68</f>
        <v>408.00000000000006</v>
      </c>
      <c r="F12" s="13">
        <f>SUM(C12:E12)</f>
        <v>1788</v>
      </c>
      <c r="G12" s="13">
        <f>B12+D12+E12</f>
        <v>2188</v>
      </c>
    </row>
    <row r="13" spans="1:7" ht="13.5" outlineLevel="1">
      <c r="A13" s="2" t="s">
        <v>23</v>
      </c>
      <c r="B13" s="13">
        <v>1000</v>
      </c>
      <c r="C13" s="13">
        <f>B13*0.6</f>
        <v>600</v>
      </c>
      <c r="D13" s="13">
        <f>C13*1.3</f>
        <v>780</v>
      </c>
      <c r="E13" s="13">
        <f>C13*0.68</f>
        <v>408.00000000000006</v>
      </c>
      <c r="F13" s="13">
        <f>SUM(C13:E13)</f>
        <v>1788</v>
      </c>
      <c r="G13" s="13">
        <f>B13+D13+E13</f>
        <v>2188</v>
      </c>
    </row>
    <row r="14" spans="1:7" ht="13.5" outlineLevel="1">
      <c r="A14" s="2" t="s">
        <v>24</v>
      </c>
      <c r="B14" s="13">
        <v>1000</v>
      </c>
      <c r="C14" s="13">
        <f>B14*0.65</f>
        <v>650</v>
      </c>
      <c r="D14" s="13">
        <f>C14*1.63</f>
        <v>1059.5</v>
      </c>
      <c r="E14" s="13">
        <f>C14*0.81</f>
        <v>526.5</v>
      </c>
      <c r="F14" s="13">
        <f>SUM(C14:E14)</f>
        <v>2236</v>
      </c>
      <c r="G14" s="13">
        <f>B14+D14+E14</f>
        <v>2586</v>
      </c>
    </row>
    <row r="15" spans="1:7" ht="13.5" outlineLevel="1">
      <c r="A15" s="2" t="s">
        <v>25</v>
      </c>
      <c r="B15" s="13">
        <v>1000</v>
      </c>
      <c r="C15" s="13">
        <f>B15*0.5</f>
        <v>500</v>
      </c>
      <c r="D15" s="13">
        <f>C15*2</f>
        <v>1000</v>
      </c>
      <c r="E15" s="13">
        <f>C15*0.8</f>
        <v>400</v>
      </c>
      <c r="F15" s="13">
        <f>SUM(C15:E15)</f>
        <v>1900</v>
      </c>
      <c r="G15" s="13">
        <f>B15+D15+E15</f>
        <v>2400</v>
      </c>
    </row>
    <row r="16" spans="1:7" ht="13.5" outlineLevel="1">
      <c r="A16" s="2" t="s">
        <v>26</v>
      </c>
      <c r="B16" s="13">
        <v>1000</v>
      </c>
      <c r="C16" s="13">
        <f>B16*0.5</f>
        <v>500</v>
      </c>
      <c r="D16" s="13">
        <f>C16*0.4</f>
        <v>200</v>
      </c>
      <c r="E16" s="13">
        <f>C16*0.22</f>
        <v>110</v>
      </c>
      <c r="F16" s="13">
        <f>SUM(C16:E16)</f>
        <v>810</v>
      </c>
      <c r="G16" s="13">
        <f>B16+D16+E16</f>
        <v>1310</v>
      </c>
    </row>
    <row r="17" spans="1:7" ht="13.5" outlineLevel="1">
      <c r="A17" s="2" t="s">
        <v>27</v>
      </c>
      <c r="B17" s="13">
        <v>1000</v>
      </c>
      <c r="C17" s="13">
        <f>B17*0.58</f>
        <v>580</v>
      </c>
      <c r="D17" s="13">
        <f>C17*0.42</f>
        <v>243.6</v>
      </c>
      <c r="E17" s="13">
        <f>C17*0.27</f>
        <v>156.60000000000002</v>
      </c>
      <c r="F17" s="13">
        <f>SUM(C17:E17)</f>
        <v>980.2</v>
      </c>
      <c r="G17" s="13">
        <f>B17+D17+E17</f>
        <v>1400.1999999999998</v>
      </c>
    </row>
    <row r="18" spans="1:7" ht="13.5" outlineLevel="1">
      <c r="A18" s="2" t="s">
        <v>28</v>
      </c>
      <c r="B18" s="13">
        <v>1000</v>
      </c>
      <c r="C18" s="13">
        <f>B18*0.58</f>
        <v>580</v>
      </c>
      <c r="D18" s="13">
        <f>C18*0.42</f>
        <v>243.6</v>
      </c>
      <c r="E18" s="13">
        <f>C18*0.27</f>
        <v>156.60000000000002</v>
      </c>
      <c r="F18" s="13">
        <f>SUM(C18:E18)</f>
        <v>980.2</v>
      </c>
      <c r="G18" s="13">
        <f>B18+D18+E18</f>
        <v>1400.1999999999998</v>
      </c>
    </row>
    <row r="19" spans="1:7" ht="13.5" outlineLevel="1">
      <c r="A19" s="2" t="s">
        <v>29</v>
      </c>
      <c r="B19" s="13">
        <v>1000</v>
      </c>
      <c r="C19" s="13">
        <f>B19*0.7</f>
        <v>700</v>
      </c>
      <c r="D19" s="13">
        <f>C19*2</f>
        <v>1400</v>
      </c>
      <c r="E19" s="13">
        <f>C19*0.87</f>
        <v>609</v>
      </c>
      <c r="F19" s="13">
        <f>SUM(C19:E19)</f>
        <v>2709</v>
      </c>
      <c r="G19" s="13">
        <f>B19+D19+E19</f>
        <v>3009</v>
      </c>
    </row>
    <row r="20" spans="1:7" ht="13.5" outlineLevel="1">
      <c r="A20" s="2" t="s">
        <v>30</v>
      </c>
      <c r="B20" s="13">
        <v>1000</v>
      </c>
      <c r="C20" s="13">
        <f>B20*0.7</f>
        <v>700</v>
      </c>
      <c r="D20" s="13">
        <f>C20*2</f>
        <v>1400</v>
      </c>
      <c r="E20" s="13">
        <f>C20*1</f>
        <v>700</v>
      </c>
      <c r="F20" s="13">
        <f>SUM(C20:E20)</f>
        <v>2800</v>
      </c>
      <c r="G20" s="13">
        <f>B20+D20+E20</f>
        <v>3100</v>
      </c>
    </row>
    <row r="21" spans="1:7" ht="13.5" outlineLevel="1">
      <c r="A21" s="2" t="s">
        <v>31</v>
      </c>
      <c r="B21" s="13">
        <v>1000</v>
      </c>
      <c r="C21" s="13">
        <f>B21*0.63</f>
        <v>630</v>
      </c>
      <c r="D21" s="13">
        <f>C21*2</f>
        <v>1260</v>
      </c>
      <c r="E21" s="13">
        <f>C21*0.87</f>
        <v>548.1</v>
      </c>
      <c r="F21" s="13">
        <f>SUM(C21:E21)</f>
        <v>2438.1</v>
      </c>
      <c r="G21" s="13">
        <f>B21+D21+E21</f>
        <v>2808.1</v>
      </c>
    </row>
    <row r="22" spans="1:7" ht="13.5" outlineLevel="1">
      <c r="A22" s="2" t="s">
        <v>32</v>
      </c>
      <c r="B22" s="13">
        <v>1000</v>
      </c>
      <c r="C22" s="13">
        <f>B22*0.7</f>
        <v>700</v>
      </c>
      <c r="D22" s="13">
        <f>C22*2</f>
        <v>1400</v>
      </c>
      <c r="E22" s="13">
        <f>C22*0.76</f>
        <v>532</v>
      </c>
      <c r="F22" s="13">
        <f>SUM(C22:E22)</f>
        <v>2632</v>
      </c>
      <c r="G22" s="13">
        <f>B22+D22+E22</f>
        <v>2932</v>
      </c>
    </row>
    <row r="23" spans="1:7" ht="13.5" outlineLevel="1">
      <c r="A23" s="2" t="s">
        <v>33</v>
      </c>
      <c r="B23" s="13">
        <v>1000</v>
      </c>
      <c r="C23" s="13">
        <f>B23*0.5</f>
        <v>500</v>
      </c>
      <c r="D23" s="13">
        <f>C23*1.5</f>
        <v>750</v>
      </c>
      <c r="E23" s="13">
        <f>C23*0.5</f>
        <v>250</v>
      </c>
      <c r="F23" s="13">
        <f>SUM(C23:E23)</f>
        <v>1500</v>
      </c>
      <c r="G23" s="13">
        <f>B23+D23+E23</f>
        <v>2000</v>
      </c>
    </row>
    <row r="24" spans="1:7" ht="13.5" outlineLevel="1">
      <c r="A24" s="2" t="s">
        <v>34</v>
      </c>
      <c r="B24" s="13">
        <v>1000</v>
      </c>
      <c r="C24" s="13">
        <f>B24*0.5</f>
        <v>500</v>
      </c>
      <c r="D24" s="13">
        <f>C24*0.3</f>
        <v>150</v>
      </c>
      <c r="E24" s="13">
        <f>C24*0.3</f>
        <v>150</v>
      </c>
      <c r="F24" s="13">
        <f>SUM(C24:E24)</f>
        <v>800</v>
      </c>
      <c r="G24" s="13">
        <f>B24+D24+E24</f>
        <v>1300</v>
      </c>
    </row>
    <row r="25" spans="1:7" ht="13.5" outlineLevel="1">
      <c r="A25" s="2" t="s">
        <v>35</v>
      </c>
      <c r="B25" s="13">
        <v>1000</v>
      </c>
      <c r="C25" s="13">
        <f>B25*0.6</f>
        <v>600</v>
      </c>
      <c r="D25" s="13">
        <f>C25*0.3</f>
        <v>180</v>
      </c>
      <c r="E25" s="13">
        <f>C25*0.3</f>
        <v>180</v>
      </c>
      <c r="F25" s="13">
        <f>SUM(C25:E25)</f>
        <v>960</v>
      </c>
      <c r="G25" s="13">
        <f>B25+D25+E25</f>
        <v>1360</v>
      </c>
    </row>
    <row r="26" ht="13.5" outlineLevel="1">
      <c r="A26" s="2"/>
    </row>
    <row r="27" ht="13.5" outlineLevel="1"/>
    <row r="28" ht="13.5" outlineLevel="1">
      <c r="A28" s="2"/>
    </row>
  </sheetData>
  <sheetProtection/>
  <mergeCells count="1">
    <mergeCell ref="A1:A2"/>
  </mergeCells>
  <printOptions/>
  <pageMargins left="0.75" right="0.75" top="1" bottom="1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111" zoomScaleNormal="111" workbookViewId="0" topLeftCell="A1">
      <selection activeCell="G2" sqref="G2"/>
    </sheetView>
  </sheetViews>
  <sheetFormatPr defaultColWidth="10.00390625" defaultRowHeight="12.75" outlineLevelRow="1"/>
  <cols>
    <col min="1" max="1" width="18.25390625" style="0" customWidth="1"/>
    <col min="2" max="2" width="14.00390625" style="13" customWidth="1"/>
    <col min="3" max="3" width="10.125" style="13" customWidth="1"/>
    <col min="4" max="4" width="9.75390625" style="13" customWidth="1"/>
    <col min="5" max="5" width="11.50390625" style="13" customWidth="1"/>
    <col min="6" max="6" width="18.25390625" style="13" customWidth="1"/>
    <col min="7" max="7" width="26.75390625" style="13" customWidth="1"/>
  </cols>
  <sheetData>
    <row r="1" spans="1:7" ht="33" customHeigh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</row>
    <row r="2" spans="1:7" ht="30.75" customHeight="1">
      <c r="A2" s="24"/>
      <c r="B2" s="26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6" t="s">
        <v>12</v>
      </c>
    </row>
    <row r="3" spans="1:7" ht="13.5" outlineLevel="1">
      <c r="A3" s="2" t="s">
        <v>23</v>
      </c>
      <c r="B3" s="13">
        <v>3180</v>
      </c>
      <c r="C3" s="13">
        <f>B3*0.6</f>
        <v>1908</v>
      </c>
      <c r="D3" s="13">
        <f>C3*1.3</f>
        <v>2480.4</v>
      </c>
      <c r="E3" s="13">
        <f>C3*0.68</f>
        <v>1297.44</v>
      </c>
      <c r="F3" s="13">
        <f>SUM(C3:E3)</f>
        <v>5685.84</v>
      </c>
      <c r="G3" s="13">
        <f>B3+D3+E3</f>
        <v>6957.84</v>
      </c>
    </row>
    <row r="4" spans="1:7" ht="13.5" outlineLevel="1">
      <c r="A4" s="2" t="s">
        <v>29</v>
      </c>
      <c r="B4" s="13">
        <v>2880</v>
      </c>
      <c r="C4" s="13">
        <f>B4*0.7</f>
        <v>2015.9999999999998</v>
      </c>
      <c r="D4" s="13">
        <f>C4*2</f>
        <v>4032</v>
      </c>
      <c r="E4" s="13">
        <f>C4*0.87</f>
        <v>1753.92</v>
      </c>
      <c r="F4" s="13">
        <f>SUM(C4:E4)</f>
        <v>7801.92</v>
      </c>
      <c r="G4" s="13">
        <f>B4+D4+E4</f>
        <v>8665.92</v>
      </c>
    </row>
    <row r="5" spans="1:7" ht="18" customHeight="1">
      <c r="A5" s="3" t="s">
        <v>36</v>
      </c>
      <c r="B5" s="14">
        <f>SUM(B3:B4)</f>
        <v>6060</v>
      </c>
      <c r="C5" s="14">
        <f>SUM(C3:C4)</f>
        <v>3924</v>
      </c>
      <c r="D5" s="14">
        <f>SUM(D3:D4)</f>
        <v>6512.4</v>
      </c>
      <c r="E5" s="15">
        <f>SUM(E3:E4)</f>
        <v>3051.36</v>
      </c>
      <c r="F5" s="14">
        <f>SUM(F3:F4)</f>
        <v>13487.76</v>
      </c>
      <c r="G5" s="14">
        <f>SUM(G3:G4)</f>
        <v>15623.76</v>
      </c>
    </row>
    <row r="6" spans="1:7" ht="13.5" outlineLevel="1">
      <c r="A6" s="2" t="s">
        <v>31</v>
      </c>
      <c r="B6" s="13">
        <v>6445</v>
      </c>
      <c r="C6" s="13">
        <f>B6*0.63</f>
        <v>4060.35</v>
      </c>
      <c r="D6" s="13">
        <f>C6*2</f>
        <v>8120.7</v>
      </c>
      <c r="E6" s="13">
        <f>C6*0.87</f>
        <v>3532.5045</v>
      </c>
      <c r="F6" s="13">
        <f>SUM(C6:E6)</f>
        <v>15713.554499999998</v>
      </c>
      <c r="G6" s="13">
        <f>B6+D6+E6</f>
        <v>18098.2045</v>
      </c>
    </row>
    <row r="7" spans="1:7" ht="18">
      <c r="A7" s="3" t="s">
        <v>37</v>
      </c>
      <c r="B7" s="13">
        <f>SUM(B6)</f>
        <v>6445</v>
      </c>
      <c r="C7" s="13">
        <f>SUM(C6)</f>
        <v>4060.35</v>
      </c>
      <c r="D7" s="13">
        <f>SUM(D6)</f>
        <v>8120.7</v>
      </c>
      <c r="E7" s="16">
        <f>SUM(E6)</f>
        <v>3532.5045</v>
      </c>
      <c r="F7" s="13">
        <f>SUM(F6)</f>
        <v>15713.554499999998</v>
      </c>
      <c r="G7" s="13">
        <f>SUM(G6)</f>
        <v>18098.2045</v>
      </c>
    </row>
    <row r="8" spans="1:7" ht="13.5">
      <c r="A8" s="2" t="s">
        <v>31</v>
      </c>
      <c r="B8" s="13">
        <v>4400</v>
      </c>
      <c r="C8" s="13">
        <f>B8*0.63</f>
        <v>2772</v>
      </c>
      <c r="D8" s="13">
        <f>C8*2</f>
        <v>5544</v>
      </c>
      <c r="E8" s="13">
        <f>C8*0.87</f>
        <v>2411.64</v>
      </c>
      <c r="F8" s="13">
        <f>SUM(C8:E8)</f>
        <v>10727.64</v>
      </c>
      <c r="G8" s="13">
        <f>B8+D8+E8</f>
        <v>12355.64</v>
      </c>
    </row>
    <row r="9" spans="1:7" ht="13.5" outlineLevel="1">
      <c r="A9" s="2" t="s">
        <v>32</v>
      </c>
      <c r="B9" s="13">
        <v>2000</v>
      </c>
      <c r="C9" s="13">
        <f>B9*0.7</f>
        <v>1400</v>
      </c>
      <c r="D9" s="13">
        <f>C9*2</f>
        <v>2800</v>
      </c>
      <c r="E9" s="13">
        <f>C9*0.76</f>
        <v>1064</v>
      </c>
      <c r="F9" s="13">
        <f>SUM(C9:E9)</f>
        <v>5264</v>
      </c>
      <c r="G9" s="13">
        <f>B9+D9+E9</f>
        <v>5864</v>
      </c>
    </row>
    <row r="10" spans="1:7" ht="18">
      <c r="A10" s="3" t="s">
        <v>38</v>
      </c>
      <c r="B10" s="13">
        <f>SUM(B8:B9)</f>
        <v>6400</v>
      </c>
      <c r="C10" s="13">
        <f>SUM(C8:C9)</f>
        <v>4172</v>
      </c>
      <c r="D10" s="13">
        <f>SUM(D8:D9)</f>
        <v>8344</v>
      </c>
      <c r="E10" s="16">
        <f>SUM(E8:E9)</f>
        <v>3475.64</v>
      </c>
      <c r="F10" s="13">
        <f>SUM(F8:F9)</f>
        <v>15991.64</v>
      </c>
      <c r="G10" s="13">
        <f>SUM(G8:G9)</f>
        <v>18219.64</v>
      </c>
    </row>
    <row r="11" spans="1:7" ht="13.5">
      <c r="A11" s="2" t="s">
        <v>18</v>
      </c>
      <c r="B11" s="13">
        <v>4000</v>
      </c>
      <c r="C11" s="13">
        <f>B11*0.5</f>
        <v>2000</v>
      </c>
      <c r="D11" s="13">
        <f>C11*2</f>
        <v>4000</v>
      </c>
      <c r="E11" s="13">
        <f>C11*0.8</f>
        <v>1600</v>
      </c>
      <c r="F11" s="13">
        <f>SUM(C11:E11)</f>
        <v>7600</v>
      </c>
      <c r="G11" s="13">
        <f>B11+D11+E11</f>
        <v>9600</v>
      </c>
    </row>
    <row r="12" spans="1:7" ht="18">
      <c r="A12" s="3" t="s">
        <v>39</v>
      </c>
      <c r="B12" s="13">
        <f>SUM(B11)</f>
        <v>4000</v>
      </c>
      <c r="C12" s="13">
        <f>SUM(C11)</f>
        <v>2000</v>
      </c>
      <c r="D12" s="13">
        <f>SUM(D11)</f>
        <v>4000</v>
      </c>
      <c r="E12" s="16">
        <f>SUM(E11)</f>
        <v>1600</v>
      </c>
      <c r="F12" s="13">
        <f>SUM(F11)</f>
        <v>7600</v>
      </c>
      <c r="G12" s="13">
        <f>SUM(G11)</f>
        <v>9600</v>
      </c>
    </row>
  </sheetData>
  <sheetProtection/>
  <mergeCells count="1">
    <mergeCell ref="A1:A2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1" zoomScaleNormal="111" workbookViewId="0" topLeftCell="A1">
      <selection activeCell="D7" sqref="D7:G7"/>
    </sheetView>
  </sheetViews>
  <sheetFormatPr defaultColWidth="9.00390625" defaultRowHeight="12.75"/>
  <cols>
    <col min="4" max="4" width="10.25390625" style="0" customWidth="1"/>
    <col min="5" max="5" width="9.75390625" style="0" customWidth="1"/>
    <col min="6" max="6" width="9.875" style="0" customWidth="1"/>
    <col min="7" max="7" width="9.75390625" style="0" customWidth="1"/>
    <col min="8" max="9" width="10.25390625" style="0" customWidth="1"/>
    <col min="10" max="10" width="9.875" style="0" customWidth="1"/>
  </cols>
  <sheetData>
    <row r="1" spans="1:11" ht="15.75">
      <c r="A1" s="17" t="s">
        <v>40</v>
      </c>
      <c r="B1" s="17" t="s">
        <v>41</v>
      </c>
      <c r="C1" s="17" t="s">
        <v>42</v>
      </c>
      <c r="D1" s="19" t="s">
        <v>43</v>
      </c>
      <c r="E1" s="19"/>
      <c r="F1" s="19"/>
      <c r="G1" s="19"/>
      <c r="H1" s="19"/>
      <c r="I1" s="20" t="s">
        <v>44</v>
      </c>
      <c r="J1" s="20" t="s">
        <v>45</v>
      </c>
      <c r="K1" s="20"/>
    </row>
    <row r="2" spans="1:11" ht="9" customHeight="1">
      <c r="A2" s="17"/>
      <c r="B2" s="17"/>
      <c r="C2" s="17"/>
      <c r="D2" s="18" t="s">
        <v>46</v>
      </c>
      <c r="E2" s="18" t="s">
        <v>47</v>
      </c>
      <c r="F2" s="18" t="s">
        <v>48</v>
      </c>
      <c r="G2" s="18" t="s">
        <v>49</v>
      </c>
      <c r="H2" s="21" t="s">
        <v>50</v>
      </c>
      <c r="I2" s="20"/>
      <c r="J2" s="20"/>
      <c r="K2" s="20"/>
    </row>
    <row r="3" spans="1:11" ht="26.25" customHeight="1">
      <c r="A3" s="22"/>
      <c r="B3" s="22"/>
      <c r="C3" s="22"/>
      <c r="D3" s="22"/>
      <c r="E3" s="22"/>
      <c r="F3" s="22"/>
      <c r="G3" s="22"/>
      <c r="H3" s="23"/>
      <c r="I3" s="17"/>
      <c r="J3" s="17"/>
      <c r="K3" s="17"/>
    </row>
    <row r="4" spans="1:9" ht="15.75">
      <c r="A4" s="4">
        <v>1</v>
      </c>
      <c r="B4" s="5">
        <v>7</v>
      </c>
      <c r="C4" s="5">
        <v>20</v>
      </c>
      <c r="D4" s="6" t="s">
        <v>51</v>
      </c>
      <c r="E4" s="5"/>
      <c r="F4" s="5"/>
      <c r="G4" s="5"/>
      <c r="H4" s="9">
        <v>41488</v>
      </c>
      <c r="I4" s="10">
        <v>12</v>
      </c>
    </row>
    <row r="5" spans="1:9" ht="15.75">
      <c r="A5" s="4">
        <v>2</v>
      </c>
      <c r="B5" s="5"/>
      <c r="C5" s="5">
        <v>20</v>
      </c>
      <c r="D5" s="6" t="s">
        <v>52</v>
      </c>
      <c r="E5" s="5"/>
      <c r="F5" s="6" t="s">
        <v>53</v>
      </c>
      <c r="G5" s="5"/>
      <c r="H5" s="9">
        <v>41515</v>
      </c>
      <c r="I5" s="11">
        <v>10</v>
      </c>
    </row>
    <row r="6" spans="1:11" ht="15.75">
      <c r="A6" s="8">
        <v>3</v>
      </c>
      <c r="B6" s="5">
        <v>1</v>
      </c>
      <c r="C6" s="5">
        <v>20</v>
      </c>
      <c r="D6" s="6" t="s">
        <v>54</v>
      </c>
      <c r="E6" s="5"/>
      <c r="F6" s="5"/>
      <c r="G6" s="5"/>
      <c r="H6" s="9">
        <v>41515</v>
      </c>
      <c r="I6" s="11">
        <v>9</v>
      </c>
      <c r="J6" s="5"/>
      <c r="K6" s="5"/>
    </row>
    <row r="7" spans="1:9" ht="15.75">
      <c r="A7" s="8">
        <v>4</v>
      </c>
      <c r="B7" s="5"/>
      <c r="C7" s="5">
        <v>10</v>
      </c>
      <c r="D7" s="6" t="s">
        <v>55</v>
      </c>
      <c r="E7" s="5"/>
      <c r="F7" s="5"/>
      <c r="G7" s="5"/>
      <c r="H7" s="9"/>
      <c r="I7" s="10"/>
    </row>
    <row r="8" spans="1:9" ht="15.75">
      <c r="A8" s="8"/>
      <c r="B8" s="5"/>
      <c r="C8" s="5"/>
      <c r="D8" s="7"/>
      <c r="E8" s="7"/>
      <c r="F8" s="7"/>
      <c r="G8" s="7"/>
      <c r="H8" s="12"/>
      <c r="I8" s="11"/>
    </row>
    <row r="9" spans="1:9" ht="15.75">
      <c r="A9" s="8"/>
      <c r="B9" s="5"/>
      <c r="C9" s="5"/>
      <c r="D9" s="7"/>
      <c r="E9" s="7"/>
      <c r="F9" s="7"/>
      <c r="G9" s="7"/>
      <c r="H9" s="12"/>
      <c r="I9" s="11"/>
    </row>
    <row r="10" ht="13.5">
      <c r="I10" s="11"/>
    </row>
    <row r="11" ht="13.5">
      <c r="I11" s="11"/>
    </row>
    <row r="12" ht="13.5">
      <c r="I12" s="11"/>
    </row>
    <row r="13" ht="13.5">
      <c r="I13" s="11"/>
    </row>
    <row r="14" ht="13.5">
      <c r="I14" s="11"/>
    </row>
    <row r="15" ht="13.5">
      <c r="I15" s="11"/>
    </row>
    <row r="16" ht="13.5">
      <c r="I16" s="11"/>
    </row>
    <row r="17" ht="13.5">
      <c r="I17" s="11"/>
    </row>
    <row r="18" ht="13.5">
      <c r="I18" s="11"/>
    </row>
    <row r="19" ht="13.5">
      <c r="I19" s="11"/>
    </row>
    <row r="20" ht="13.5">
      <c r="I20" s="11"/>
    </row>
    <row r="21" ht="13.5">
      <c r="I21" s="11"/>
    </row>
    <row r="22" ht="13.5">
      <c r="I22" s="11"/>
    </row>
    <row r="23" ht="13.5">
      <c r="I23" s="11"/>
    </row>
  </sheetData>
  <sheetProtection/>
  <mergeCells count="22">
    <mergeCell ref="D1:H1"/>
    <mergeCell ref="A1:A3"/>
    <mergeCell ref="B1:B3"/>
    <mergeCell ref="C1:C3"/>
    <mergeCell ref="I1:I3"/>
    <mergeCell ref="J1:K3"/>
    <mergeCell ref="D2:D3"/>
    <mergeCell ref="E2:E3"/>
    <mergeCell ref="F2:F3"/>
    <mergeCell ref="G2:G3"/>
    <mergeCell ref="H2:H3"/>
    <mergeCell ref="D4:G4"/>
    <mergeCell ref="J4:K4"/>
    <mergeCell ref="D5:E5"/>
    <mergeCell ref="F5:G5"/>
    <mergeCell ref="J5:K5"/>
    <mergeCell ref="D6:G6"/>
    <mergeCell ref="J6:K6"/>
    <mergeCell ref="D7:G7"/>
    <mergeCell ref="J7:K7"/>
    <mergeCell ref="D8:G8"/>
    <mergeCell ref="D9:G9"/>
  </mergeCell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6" sqref="A6"/>
    </sheetView>
  </sheetViews>
  <sheetFormatPr defaultColWidth="10.00390625" defaultRowHeight="12.75"/>
  <sheetData>
    <row r="1" ht="13.5">
      <c r="B1" s="27" t="s">
        <v>56</v>
      </c>
    </row>
    <row r="2" ht="13.5">
      <c r="A2" t="s">
        <v>57</v>
      </c>
    </row>
    <row r="4" ht="13.5">
      <c r="A4" t="s">
        <v>58</v>
      </c>
    </row>
    <row r="6" ht="13.5">
      <c r="A6" t="s">
        <v>59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654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dcterms:created xsi:type="dcterms:W3CDTF">2013-09-02T11:27:38Z</dcterms:created>
  <dcterms:modified xsi:type="dcterms:W3CDTF">2013-09-02T05:26:39Z</dcterms:modified>
  <cp:category/>
  <cp:version/>
  <cp:contentType/>
  <cp:contentStatus/>
</cp:coreProperties>
</file>